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tabRatio="732" activeTab="0"/>
  </bookViews>
  <sheets>
    <sheet name="Results" sheetId="1" r:id="rId1"/>
  </sheets>
  <definedNames>
    <definedName name="_xlnm._FilterDatabase" localSheetId="0" hidden="1">'Results'!$A$4:$L$18</definedName>
    <definedName name="_xlnm.Print_Area" localSheetId="0">'Results'!$A$3:$L$18</definedName>
  </definedNames>
  <calcPr fullCalcOnLoad="1"/>
</workbook>
</file>

<file path=xl/sharedStrings.xml><?xml version="1.0" encoding="utf-8"?>
<sst xmlns="http://schemas.openxmlformats.org/spreadsheetml/2006/main" count="122" uniqueCount="81">
  <si>
    <t>Команды</t>
  </si>
  <si>
    <t>Регион</t>
  </si>
  <si>
    <t>Москва</t>
  </si>
  <si>
    <t>Таганрог</t>
  </si>
  <si>
    <t>Сочи</t>
  </si>
  <si>
    <t>Баллы за I этап</t>
  </si>
  <si>
    <t>Баллы за II этап</t>
  </si>
  <si>
    <t xml:space="preserve">Место </t>
  </si>
  <si>
    <t>I Этап. Кол-во очков/
кол-во гонок</t>
  </si>
  <si>
    <t>II Этап. Кол-во очков/
кол-во гонок</t>
  </si>
  <si>
    <t>3</t>
  </si>
  <si>
    <t>8</t>
  </si>
  <si>
    <t>5</t>
  </si>
  <si>
    <t>1</t>
  </si>
  <si>
    <t>2</t>
  </si>
  <si>
    <t>4</t>
  </si>
  <si>
    <t>6</t>
  </si>
  <si>
    <t>9</t>
  </si>
  <si>
    <t>III Этап. Кол-во очков/
кол-во гонок</t>
  </si>
  <si>
    <t>Баллы за III этап</t>
  </si>
  <si>
    <t>NationalSailingLeague 2017_Results_Premier_1,2,3 stages</t>
  </si>
  <si>
    <t>QPRO SAILING TEAM</t>
  </si>
  <si>
    <t>CARAMBA</t>
  </si>
  <si>
    <t>CALYPSO</t>
  </si>
  <si>
    <t xml:space="preserve">KOREG SAILING TEAM </t>
  </si>
  <si>
    <t xml:space="preserve">TRAKTOR SAILING TEAM </t>
  </si>
  <si>
    <t>100 CAPTAINS</t>
  </si>
  <si>
    <t>UGAR CREW</t>
  </si>
  <si>
    <t>ZIDART SAILING TEAM</t>
  </si>
  <si>
    <t>KADETOVTEAM</t>
  </si>
  <si>
    <t>Туапсе</t>
  </si>
  <si>
    <t>Челябинск</t>
  </si>
  <si>
    <t>Астрахань</t>
  </si>
  <si>
    <t>31/18</t>
  </si>
  <si>
    <t>40/18</t>
  </si>
  <si>
    <t>51/18</t>
  </si>
  <si>
    <t>70/18</t>
  </si>
  <si>
    <t>78/18</t>
  </si>
  <si>
    <t>114/18</t>
  </si>
  <si>
    <t>89/15</t>
  </si>
  <si>
    <t>59/15</t>
  </si>
  <si>
    <t>44/15</t>
  </si>
  <si>
    <t>46/21</t>
  </si>
  <si>
    <t>66/21</t>
  </si>
  <si>
    <t>87/21</t>
  </si>
  <si>
    <t>105/21</t>
  </si>
  <si>
    <t>86/21</t>
  </si>
  <si>
    <t>179/21</t>
  </si>
  <si>
    <t>128/21</t>
  </si>
  <si>
    <t>103/21</t>
  </si>
  <si>
    <t>146/21</t>
  </si>
  <si>
    <t>НЕПТУН</t>
  </si>
  <si>
    <t>АЙЯ</t>
  </si>
  <si>
    <t>РАКЕТА</t>
  </si>
  <si>
    <t>ВАРВАРА</t>
  </si>
  <si>
    <t>Севастополь</t>
  </si>
  <si>
    <t>не участ.</t>
  </si>
  <si>
    <t>26/15</t>
  </si>
  <si>
    <t>53/15</t>
  </si>
  <si>
    <t>65/15</t>
  </si>
  <si>
    <t>84/15</t>
  </si>
  <si>
    <t>10</t>
  </si>
  <si>
    <t>11</t>
  </si>
  <si>
    <t>12</t>
  </si>
  <si>
    <t>13</t>
  </si>
  <si>
    <t>IV этап. Кол-во очков/ кол-во гонок</t>
  </si>
  <si>
    <t xml:space="preserve">Баллы за IV этап </t>
  </si>
  <si>
    <t xml:space="preserve">Сумма баллов за 4 этапа Лиги </t>
  </si>
  <si>
    <t>ПЭК: SPORT</t>
  </si>
  <si>
    <t>не участ</t>
  </si>
  <si>
    <t>КРОМ</t>
  </si>
  <si>
    <t>24 / 15</t>
  </si>
  <si>
    <t>103 / 15</t>
  </si>
  <si>
    <t>41 / 15</t>
  </si>
  <si>
    <t xml:space="preserve">68 / 15 </t>
  </si>
  <si>
    <t>60 / 15</t>
  </si>
  <si>
    <t>71 / 15</t>
  </si>
  <si>
    <t xml:space="preserve">Псков </t>
  </si>
  <si>
    <t>14</t>
  </si>
  <si>
    <t>MY MAROUSSIA</t>
  </si>
  <si>
    <t>Санкт-Петербург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</si>
</sst>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34" borderId="13" xfId="0" applyNumberFormat="1" applyFont="1" applyFill="1" applyBorder="1" applyAlignment="1">
      <alignment horizontal="center" vertical="center" wrapText="1"/>
    </xf>
    <xf numFmtId="164" fontId="39" fillId="34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wrapText="1"/>
    </xf>
    <xf numFmtId="164" fontId="4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64" fontId="40" fillId="8" borderId="10" xfId="0" applyNumberFormat="1" applyFont="1" applyFill="1" applyBorder="1" applyAlignment="1">
      <alignment horizontal="center"/>
    </xf>
    <xf numFmtId="164" fontId="2" fillId="8" borderId="16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164" fontId="30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164" fontId="30" fillId="34" borderId="10" xfId="0" applyNumberFormat="1" applyFont="1" applyFill="1" applyBorder="1" applyAlignment="1">
      <alignment horizontal="center" wrapText="1"/>
    </xf>
    <xf numFmtId="164" fontId="30" fillId="34" borderId="10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39" fillId="33" borderId="20" xfId="0" applyNumberFormat="1" applyFont="1" applyFill="1" applyBorder="1" applyAlignment="1">
      <alignment horizontal="center"/>
    </xf>
    <xf numFmtId="164" fontId="39" fillId="34" borderId="20" xfId="0" applyNumberFormat="1" applyFont="1" applyFill="1" applyBorder="1" applyAlignment="1">
      <alignment horizontal="center"/>
    </xf>
    <xf numFmtId="164" fontId="40" fillId="8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/>
    </xf>
    <xf numFmtId="164" fontId="40" fillId="34" borderId="2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49" fontId="39" fillId="33" borderId="23" xfId="0" applyNumberFormat="1" applyFont="1" applyFill="1" applyBorder="1" applyAlignment="1">
      <alignment horizontal="center"/>
    </xf>
    <xf numFmtId="164" fontId="39" fillId="34" borderId="23" xfId="0" applyNumberFormat="1" applyFont="1" applyFill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  <xf numFmtId="164" fontId="40" fillId="34" borderId="23" xfId="0" applyNumberFormat="1" applyFont="1" applyFill="1" applyBorder="1" applyAlignment="1">
      <alignment horizontal="center"/>
    </xf>
    <xf numFmtId="164" fontId="40" fillId="8" borderId="23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/>
    </xf>
    <xf numFmtId="164" fontId="39" fillId="8" borderId="10" xfId="0" applyNumberFormat="1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 wrapText="1"/>
    </xf>
    <xf numFmtId="164" fontId="39" fillId="0" borderId="18" xfId="0" applyNumberFormat="1" applyFont="1" applyBorder="1" applyAlignment="1">
      <alignment horizontal="center"/>
    </xf>
    <xf numFmtId="164" fontId="39" fillId="34" borderId="18" xfId="0" applyNumberFormat="1" applyFont="1" applyFill="1" applyBorder="1" applyAlignment="1">
      <alignment horizontal="center"/>
    </xf>
    <xf numFmtId="49" fontId="39" fillId="33" borderId="18" xfId="0" applyNumberFormat="1" applyFont="1" applyFill="1" applyBorder="1" applyAlignment="1">
      <alignment horizontal="center"/>
    </xf>
    <xf numFmtId="164" fontId="39" fillId="8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SheetLayoutView="100" zoomScalePageLayoutView="0" workbookViewId="0" topLeftCell="A4">
      <selection activeCell="A4" sqref="A1:A65536"/>
    </sheetView>
  </sheetViews>
  <sheetFormatPr defaultColWidth="9.140625" defaultRowHeight="15"/>
  <cols>
    <col min="1" max="1" width="26.140625" style="1" customWidth="1"/>
    <col min="2" max="2" width="20.421875" style="1" customWidth="1"/>
    <col min="3" max="3" width="9.8515625" style="3" customWidth="1"/>
    <col min="4" max="4" width="9.421875" style="15" customWidth="1"/>
    <col min="5" max="5" width="9.140625" style="1" customWidth="1"/>
    <col min="6" max="6" width="11.00390625" style="12" customWidth="1"/>
    <col min="7" max="11" width="12.28125" style="12" customWidth="1"/>
    <col min="12" max="12" width="10.7109375" style="0" customWidth="1"/>
  </cols>
  <sheetData>
    <row r="2" spans="1:12" ht="15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15.75" thickBot="1">
      <c r="E3" s="5"/>
    </row>
    <row r="4" spans="1:12" ht="106.5" customHeight="1" thickBot="1">
      <c r="A4" s="6" t="s">
        <v>0</v>
      </c>
      <c r="B4" s="7" t="s">
        <v>1</v>
      </c>
      <c r="C4" s="8" t="s">
        <v>8</v>
      </c>
      <c r="D4" s="13" t="s">
        <v>5</v>
      </c>
      <c r="E4" s="9" t="s">
        <v>9</v>
      </c>
      <c r="F4" s="13" t="s">
        <v>6</v>
      </c>
      <c r="G4" s="9" t="s">
        <v>18</v>
      </c>
      <c r="H4" s="13" t="s">
        <v>19</v>
      </c>
      <c r="I4" s="29" t="s">
        <v>65</v>
      </c>
      <c r="J4" s="13" t="s">
        <v>66</v>
      </c>
      <c r="K4" s="19" t="s">
        <v>67</v>
      </c>
      <c r="L4" s="17" t="s">
        <v>7</v>
      </c>
    </row>
    <row r="5" spans="1:12" ht="21">
      <c r="A5" s="40" t="s">
        <v>24</v>
      </c>
      <c r="B5" s="41" t="s">
        <v>4</v>
      </c>
      <c r="C5" s="42" t="s">
        <v>36</v>
      </c>
      <c r="D5" s="43">
        <f>70/18</f>
        <v>3.888888888888889</v>
      </c>
      <c r="E5" s="42" t="s">
        <v>40</v>
      </c>
      <c r="F5" s="43">
        <f>59/15</f>
        <v>3.933333333333333</v>
      </c>
      <c r="G5" s="42" t="s">
        <v>42</v>
      </c>
      <c r="H5" s="43">
        <f>46/21</f>
        <v>2.1904761904761907</v>
      </c>
      <c r="I5" s="44" t="s">
        <v>73</v>
      </c>
      <c r="J5" s="45">
        <f>41/15</f>
        <v>2.7333333333333334</v>
      </c>
      <c r="K5" s="46">
        <f aca="true" t="shared" si="0" ref="K5:K19">D5+F5+H5+J5</f>
        <v>12.746031746031747</v>
      </c>
      <c r="L5" s="47" t="s">
        <v>13</v>
      </c>
    </row>
    <row r="6" spans="1:12" ht="21">
      <c r="A6" s="4" t="s">
        <v>21</v>
      </c>
      <c r="B6" s="2" t="s">
        <v>2</v>
      </c>
      <c r="C6" s="10" t="s">
        <v>33</v>
      </c>
      <c r="D6" s="14">
        <v>1.7222222222222223</v>
      </c>
      <c r="E6" s="10" t="s">
        <v>41</v>
      </c>
      <c r="F6" s="14">
        <f>44/15</f>
        <v>2.933333333333333</v>
      </c>
      <c r="G6" s="10" t="s">
        <v>43</v>
      </c>
      <c r="H6" s="14">
        <f>66/21</f>
        <v>3.142857142857143</v>
      </c>
      <c r="I6" s="16" t="s">
        <v>56</v>
      </c>
      <c r="J6" s="38">
        <v>8</v>
      </c>
      <c r="K6" s="18">
        <f t="shared" si="0"/>
        <v>15.798412698412697</v>
      </c>
      <c r="L6" s="11" t="s">
        <v>14</v>
      </c>
    </row>
    <row r="7" spans="1:12" ht="21">
      <c r="A7" s="31" t="s">
        <v>23</v>
      </c>
      <c r="B7" s="32" t="s">
        <v>30</v>
      </c>
      <c r="C7" s="33" t="s">
        <v>35</v>
      </c>
      <c r="D7" s="34">
        <f>51/18</f>
        <v>2.8333333333333335</v>
      </c>
      <c r="E7" s="33" t="s">
        <v>39</v>
      </c>
      <c r="F7" s="34">
        <f>89/15</f>
        <v>5.933333333333334</v>
      </c>
      <c r="G7" s="33" t="s">
        <v>45</v>
      </c>
      <c r="H7" s="34">
        <f>105/21</f>
        <v>5</v>
      </c>
      <c r="I7" s="36" t="s">
        <v>74</v>
      </c>
      <c r="J7" s="39">
        <f>68/15</f>
        <v>4.533333333333333</v>
      </c>
      <c r="K7" s="35">
        <f t="shared" si="0"/>
        <v>18.3</v>
      </c>
      <c r="L7" s="37" t="s">
        <v>10</v>
      </c>
    </row>
    <row r="8" spans="1:12" ht="21">
      <c r="A8" s="4" t="s">
        <v>22</v>
      </c>
      <c r="B8" s="2" t="s">
        <v>2</v>
      </c>
      <c r="C8" s="10" t="s">
        <v>34</v>
      </c>
      <c r="D8" s="14">
        <f>40/18</f>
        <v>2.2222222222222223</v>
      </c>
      <c r="E8" s="10" t="s">
        <v>56</v>
      </c>
      <c r="F8" s="14">
        <v>8</v>
      </c>
      <c r="G8" s="10" t="s">
        <v>44</v>
      </c>
      <c r="H8" s="14">
        <f>87/21</f>
        <v>4.142857142857143</v>
      </c>
      <c r="I8" s="16" t="s">
        <v>75</v>
      </c>
      <c r="J8" s="38">
        <f>60/15</f>
        <v>4</v>
      </c>
      <c r="K8" s="18">
        <f t="shared" si="0"/>
        <v>18.365079365079364</v>
      </c>
      <c r="L8" s="11" t="s">
        <v>15</v>
      </c>
    </row>
    <row r="9" spans="1:12" ht="21">
      <c r="A9" s="4" t="s">
        <v>25</v>
      </c>
      <c r="B9" s="2" t="s">
        <v>31</v>
      </c>
      <c r="C9" s="10" t="s">
        <v>37</v>
      </c>
      <c r="D9" s="14">
        <f>78/18</f>
        <v>4.333333333333333</v>
      </c>
      <c r="E9" s="10" t="s">
        <v>56</v>
      </c>
      <c r="F9" s="14">
        <v>8</v>
      </c>
      <c r="G9" s="10" t="s">
        <v>46</v>
      </c>
      <c r="H9" s="14">
        <f>86/21</f>
        <v>4.095238095238095</v>
      </c>
      <c r="I9" s="16" t="s">
        <v>73</v>
      </c>
      <c r="J9" s="38">
        <v>2.7333333333333334</v>
      </c>
      <c r="K9" s="18">
        <f t="shared" si="0"/>
        <v>19.16190476190476</v>
      </c>
      <c r="L9" s="11" t="s">
        <v>12</v>
      </c>
    </row>
    <row r="10" spans="1:12" ht="21">
      <c r="A10" s="4" t="s">
        <v>27</v>
      </c>
      <c r="B10" s="2" t="s">
        <v>2</v>
      </c>
      <c r="C10" s="10" t="s">
        <v>56</v>
      </c>
      <c r="D10" s="14">
        <v>7</v>
      </c>
      <c r="E10" s="10" t="s">
        <v>56</v>
      </c>
      <c r="F10" s="14">
        <v>8</v>
      </c>
      <c r="G10" s="10" t="s">
        <v>48</v>
      </c>
      <c r="H10" s="14">
        <f>128/21</f>
        <v>6.095238095238095</v>
      </c>
      <c r="I10" s="16" t="s">
        <v>76</v>
      </c>
      <c r="J10" s="38">
        <f>71/15</f>
        <v>4.733333333333333</v>
      </c>
      <c r="K10" s="18">
        <f t="shared" si="0"/>
        <v>25.82857142857143</v>
      </c>
      <c r="L10" s="11" t="s">
        <v>16</v>
      </c>
    </row>
    <row r="11" spans="1:12" ht="21.75" customHeight="1">
      <c r="A11" s="24" t="s">
        <v>68</v>
      </c>
      <c r="B11" s="20" t="s">
        <v>2</v>
      </c>
      <c r="C11" s="21" t="s">
        <v>69</v>
      </c>
      <c r="D11" s="27">
        <v>7</v>
      </c>
      <c r="E11" s="22" t="s">
        <v>69</v>
      </c>
      <c r="F11" s="28">
        <v>8</v>
      </c>
      <c r="G11" s="23" t="s">
        <v>69</v>
      </c>
      <c r="H11" s="28">
        <v>10</v>
      </c>
      <c r="I11" s="16" t="s">
        <v>71</v>
      </c>
      <c r="J11" s="38">
        <f>24/15</f>
        <v>1.6</v>
      </c>
      <c r="K11" s="18">
        <f t="shared" si="0"/>
        <v>26.6</v>
      </c>
      <c r="L11" s="11">
        <v>7</v>
      </c>
    </row>
    <row r="12" spans="1:12" ht="21">
      <c r="A12" s="4" t="s">
        <v>51</v>
      </c>
      <c r="B12" s="2" t="s">
        <v>55</v>
      </c>
      <c r="C12" s="10" t="s">
        <v>56</v>
      </c>
      <c r="D12" s="14">
        <v>7</v>
      </c>
      <c r="E12" s="10" t="s">
        <v>57</v>
      </c>
      <c r="F12" s="14">
        <v>1.733</v>
      </c>
      <c r="G12" s="10" t="s">
        <v>56</v>
      </c>
      <c r="H12" s="14">
        <v>10</v>
      </c>
      <c r="I12" s="16" t="s">
        <v>56</v>
      </c>
      <c r="J12" s="38">
        <v>8</v>
      </c>
      <c r="K12" s="18">
        <f t="shared" si="0"/>
        <v>26.733</v>
      </c>
      <c r="L12" s="11" t="s">
        <v>11</v>
      </c>
    </row>
    <row r="13" spans="1:12" ht="21">
      <c r="A13" s="4" t="s">
        <v>28</v>
      </c>
      <c r="B13" s="2" t="s">
        <v>2</v>
      </c>
      <c r="C13" s="10" t="s">
        <v>56</v>
      </c>
      <c r="D13" s="14">
        <v>7</v>
      </c>
      <c r="E13" s="10" t="s">
        <v>56</v>
      </c>
      <c r="F13" s="14">
        <v>8</v>
      </c>
      <c r="G13" s="10" t="s">
        <v>49</v>
      </c>
      <c r="H13" s="14">
        <f>103/21</f>
        <v>4.904761904761905</v>
      </c>
      <c r="I13" s="16" t="s">
        <v>56</v>
      </c>
      <c r="J13" s="38">
        <v>8</v>
      </c>
      <c r="K13" s="18">
        <f t="shared" si="0"/>
        <v>27.904761904761905</v>
      </c>
      <c r="L13" s="11" t="s">
        <v>17</v>
      </c>
    </row>
    <row r="14" spans="1:12" ht="21">
      <c r="A14" s="4" t="s">
        <v>52</v>
      </c>
      <c r="B14" s="2" t="s">
        <v>55</v>
      </c>
      <c r="C14" s="10" t="s">
        <v>56</v>
      </c>
      <c r="D14" s="14">
        <v>7</v>
      </c>
      <c r="E14" s="10" t="s">
        <v>58</v>
      </c>
      <c r="F14" s="14">
        <v>3.533</v>
      </c>
      <c r="G14" s="10" t="s">
        <v>56</v>
      </c>
      <c r="H14" s="14">
        <v>10</v>
      </c>
      <c r="I14" s="16" t="s">
        <v>56</v>
      </c>
      <c r="J14" s="38">
        <v>8</v>
      </c>
      <c r="K14" s="18">
        <f t="shared" si="0"/>
        <v>28.533</v>
      </c>
      <c r="L14" s="11" t="s">
        <v>61</v>
      </c>
    </row>
    <row r="15" spans="1:12" ht="21">
      <c r="A15" s="4" t="s">
        <v>53</v>
      </c>
      <c r="B15" s="2" t="s">
        <v>55</v>
      </c>
      <c r="C15" s="10" t="s">
        <v>56</v>
      </c>
      <c r="D15" s="14">
        <v>7</v>
      </c>
      <c r="E15" s="10" t="s">
        <v>59</v>
      </c>
      <c r="F15" s="14">
        <v>4.333</v>
      </c>
      <c r="G15" s="10" t="s">
        <v>56</v>
      </c>
      <c r="H15" s="14">
        <v>10</v>
      </c>
      <c r="I15" s="16" t="s">
        <v>56</v>
      </c>
      <c r="J15" s="38">
        <v>8</v>
      </c>
      <c r="K15" s="18">
        <f t="shared" si="0"/>
        <v>29.333</v>
      </c>
      <c r="L15" s="11" t="s">
        <v>62</v>
      </c>
    </row>
    <row r="16" spans="1:12" ht="21">
      <c r="A16" s="4" t="s">
        <v>29</v>
      </c>
      <c r="B16" s="2" t="s">
        <v>3</v>
      </c>
      <c r="C16" s="10" t="s">
        <v>56</v>
      </c>
      <c r="D16" s="14">
        <v>7</v>
      </c>
      <c r="E16" s="10" t="s">
        <v>56</v>
      </c>
      <c r="F16" s="14">
        <v>8</v>
      </c>
      <c r="G16" s="10" t="s">
        <v>50</v>
      </c>
      <c r="H16" s="14">
        <f>146/21</f>
        <v>6.9523809523809526</v>
      </c>
      <c r="I16" s="16" t="s">
        <v>56</v>
      </c>
      <c r="J16" s="38">
        <v>8</v>
      </c>
      <c r="K16" s="18">
        <f t="shared" si="0"/>
        <v>29.952380952380953</v>
      </c>
      <c r="L16" s="11" t="s">
        <v>63</v>
      </c>
    </row>
    <row r="17" spans="1:12" ht="21">
      <c r="A17" s="4" t="s">
        <v>54</v>
      </c>
      <c r="B17" s="2" t="s">
        <v>55</v>
      </c>
      <c r="C17" s="10" t="s">
        <v>56</v>
      </c>
      <c r="D17" s="14">
        <v>7</v>
      </c>
      <c r="E17" s="10" t="s">
        <v>60</v>
      </c>
      <c r="F17" s="14">
        <v>5.6</v>
      </c>
      <c r="G17" s="10" t="s">
        <v>56</v>
      </c>
      <c r="H17" s="14">
        <v>10</v>
      </c>
      <c r="I17" s="16" t="s">
        <v>56</v>
      </c>
      <c r="J17" s="38">
        <v>8</v>
      </c>
      <c r="K17" s="18">
        <f t="shared" si="0"/>
        <v>30.6</v>
      </c>
      <c r="L17" s="11" t="s">
        <v>64</v>
      </c>
    </row>
    <row r="18" spans="1:12" ht="21">
      <c r="A18" s="4" t="s">
        <v>26</v>
      </c>
      <c r="B18" s="2" t="s">
        <v>32</v>
      </c>
      <c r="C18" s="10" t="s">
        <v>38</v>
      </c>
      <c r="D18" s="14">
        <f>114/18</f>
        <v>6.333333333333333</v>
      </c>
      <c r="E18" s="10" t="s">
        <v>56</v>
      </c>
      <c r="F18" s="14">
        <v>8</v>
      </c>
      <c r="G18" s="10" t="s">
        <v>47</v>
      </c>
      <c r="H18" s="14">
        <f>179/21</f>
        <v>8.523809523809524</v>
      </c>
      <c r="I18" s="49" t="s">
        <v>56</v>
      </c>
      <c r="J18" s="14">
        <v>8</v>
      </c>
      <c r="K18" s="50">
        <f t="shared" si="0"/>
        <v>30.857142857142854</v>
      </c>
      <c r="L18" s="11" t="s">
        <v>78</v>
      </c>
    </row>
    <row r="19" spans="1:12" ht="21" customHeight="1">
      <c r="A19" s="24" t="s">
        <v>70</v>
      </c>
      <c r="B19" s="20" t="s">
        <v>77</v>
      </c>
      <c r="C19" s="10" t="s">
        <v>69</v>
      </c>
      <c r="D19" s="14">
        <v>7</v>
      </c>
      <c r="E19" s="51" t="s">
        <v>69</v>
      </c>
      <c r="F19" s="14">
        <v>8</v>
      </c>
      <c r="G19" s="51" t="s">
        <v>69</v>
      </c>
      <c r="H19" s="14">
        <v>10</v>
      </c>
      <c r="I19" s="49" t="s">
        <v>72</v>
      </c>
      <c r="J19" s="14">
        <f>103/15</f>
        <v>6.866666666666666</v>
      </c>
      <c r="K19" s="50">
        <f t="shared" si="0"/>
        <v>31.866666666666667</v>
      </c>
      <c r="L19" s="11">
        <v>15</v>
      </c>
    </row>
    <row r="20" spans="1:12" s="30" customFormat="1" ht="22.5" customHeight="1" thickBot="1">
      <c r="A20" s="25" t="s">
        <v>79</v>
      </c>
      <c r="B20" s="26" t="s">
        <v>80</v>
      </c>
      <c r="C20" s="55" t="s">
        <v>69</v>
      </c>
      <c r="D20" s="54">
        <v>7</v>
      </c>
      <c r="E20" s="52" t="s">
        <v>69</v>
      </c>
      <c r="F20" s="54">
        <v>8</v>
      </c>
      <c r="G20" s="53" t="s">
        <v>69</v>
      </c>
      <c r="H20" s="54">
        <v>10</v>
      </c>
      <c r="I20" s="53" t="s">
        <v>56</v>
      </c>
      <c r="J20" s="54">
        <v>8</v>
      </c>
      <c r="K20" s="56">
        <f>J20+D20+F20+H20</f>
        <v>33</v>
      </c>
      <c r="L20" s="48">
        <v>16</v>
      </c>
    </row>
  </sheetData>
  <sheetProtection/>
  <autoFilter ref="A4:L18"/>
  <mergeCells count="1">
    <mergeCell ref="A2:L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Alicia</cp:lastModifiedBy>
  <cp:lastPrinted>2016-10-19T10:14:26Z</cp:lastPrinted>
  <dcterms:created xsi:type="dcterms:W3CDTF">2016-04-06T07:30:48Z</dcterms:created>
  <dcterms:modified xsi:type="dcterms:W3CDTF">2017-06-30T09:10:34Z</dcterms:modified>
  <cp:category/>
  <cp:version/>
  <cp:contentType/>
  <cp:contentStatus/>
</cp:coreProperties>
</file>